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8800" windowHeight="12435"/>
  </bookViews>
  <sheets>
    <sheet name="2023" sheetId="1" r:id="rId1"/>
  </sheets>
  <definedNames>
    <definedName name="_xlnm.Print_Area" localSheetId="0">'2023'!$A$1:$D$76</definedName>
  </definedNames>
  <calcPr calcId="125725"/>
</workbook>
</file>

<file path=xl/calcChain.xml><?xml version="1.0" encoding="utf-8"?>
<calcChain xmlns="http://schemas.openxmlformats.org/spreadsheetml/2006/main">
  <c r="D64" i="1"/>
  <c r="D18"/>
  <c r="D73" l="1"/>
  <c r="D60"/>
  <c r="D70"/>
  <c r="D69"/>
  <c r="D61"/>
  <c r="D65"/>
  <c r="D46"/>
  <c r="D51"/>
  <c r="D53"/>
  <c r="D55" l="1"/>
  <c r="D49"/>
  <c r="D45"/>
  <c r="D44"/>
  <c r="D43"/>
  <c r="D42"/>
  <c r="D40"/>
  <c r="D39"/>
  <c r="D38"/>
  <c r="D36"/>
  <c r="D35"/>
  <c r="D34"/>
  <c r="D23"/>
  <c r="D22"/>
  <c r="D21"/>
  <c r="D20"/>
  <c r="D59"/>
  <c r="D58" s="1"/>
  <c r="D33" l="1"/>
  <c r="D47"/>
  <c r="D24" l="1"/>
  <c r="D31"/>
  <c r="D28"/>
  <c r="D26" s="1"/>
  <c r="D19"/>
  <c r="D17"/>
  <c r="D57" s="1"/>
  <c r="D76" l="1"/>
</calcChain>
</file>

<file path=xl/sharedStrings.xml><?xml version="1.0" encoding="utf-8"?>
<sst xmlns="http://schemas.openxmlformats.org/spreadsheetml/2006/main" count="138" uniqueCount="131">
  <si>
    <t>(тыс.рублей)</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</si>
  <si>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</si>
  <si>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</si>
  <si>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</si>
  <si>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</si>
  <si>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</si>
  <si>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</si>
  <si>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</si>
  <si>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</si>
  <si>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</si>
  <si>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</si>
  <si>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</si>
  <si>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</si>
  <si>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</si>
  <si>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</si>
  <si>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</si>
  <si>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</si>
  <si>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</si>
  <si>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</si>
  <si>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</si>
  <si>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</si>
  <si>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</si>
  <si>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</si>
  <si>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</si>
  <si>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</si>
  <si>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</si>
  <si>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</si>
  <si>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</si>
  <si>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</si>
  <si>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</si>
  <si>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</si>
  <si>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</si>
  <si>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</si>
  <si>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</si>
  <si>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</si>
  <si>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</si>
  <si>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</si>
  <si>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</si>
  <si>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</si>
  <si>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</si>
  <si>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2 02 49999 13 0000 150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</si>
  <si>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</si>
  <si>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</si>
  <si>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</si>
  <si>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</si>
  <si>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</si>
  <si>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</si>
  <si>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</si>
  <si>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</si>
  <si>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</si>
  <si>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</si>
  <si>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</si>
  <si>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</si>
  <si>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</si>
  <si>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</si>
  <si>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</si>
  <si>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</si>
  <si>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</si>
  <si>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</si>
  <si>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</si>
  <si>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</si>
  <si>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</si>
  <si>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</si>
  <si>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</si>
  <si>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</si>
  <si>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</si>
  <si>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</si>
  <si>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 xml:space="preserve">главного администратора доходов </t>
  </si>
  <si>
    <t>Прочие доходы от компенсации затрат бюджетов городских поселений</t>
  </si>
  <si>
    <t>1 13 02995 13 0000 130</t>
  </si>
  <si>
    <t>2 02 20077 13 0000 150</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</si>
  <si>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2023 год                                                                                                                                                      </t>
  </si>
  <si>
    <t>1 11 07015 13 0000 120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</si>
  <si>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</si>
  <si>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</si>
  <si>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Прочие межбюджетные трансферты (РБ)</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</si>
  <si>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</si>
  <si>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</si>
  <si>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</si>
  <si>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</si>
  <si>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</si>
  <si>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Субсидии местным бюджетам на строительство генерирующих объектов на основе возобновляемых источников энергии, 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области(стр-во ПС 35/6кВ,  ЛЭП 35 кВ)</t>
  </si>
  <si>
    <t>2 02 25555 13 0000 150</t>
  </si>
  <si>
    <t>Субсидии местным бюджетам на реализацию программ формирования современной городской среды</t>
  </si>
  <si>
    <t>Приложение № 1</t>
  </si>
  <si>
    <t xml:space="preserve">к решению Думы Усть-Кутского муниципального </t>
  </si>
  <si>
    <t>образования (городского поселения)</t>
  </si>
  <si>
    <t xml:space="preserve">"О бюджете Усть-Кутского муниципального </t>
  </si>
  <si>
    <t xml:space="preserve">образования (городского поселения) на 2023 </t>
  </si>
  <si>
    <t>2 02 25393 13 0000 150</t>
  </si>
  <si>
    <t>Субсидии местным бюджетам на финансовое обеспечение дорожной деятельности в рамках реализации национального проекта "Безопасные качественные дороги"</t>
  </si>
  <si>
    <t xml:space="preserve">Субсидии местным бюджетам в целях софинансирования расходных обязательств МО ИО  на реализацию мероприятий по обеспечению жильем молодых семей </t>
  </si>
  <si>
    <t>2 02 25497 13 0000 150</t>
  </si>
  <si>
    <t xml:space="preserve">"О внесении изменений в решение Думы </t>
  </si>
  <si>
    <t xml:space="preserve">Усть-Кутского муниципального образования </t>
  </si>
  <si>
    <t>(городского поселения) от 21.12.2022 г. № 25/4</t>
  </si>
  <si>
    <t>год и на плановый период 2024 и 2025 годов""</t>
  </si>
  <si>
    <t>Cубсидии местным бюджетам на осуществление дорожной деят-ти в отн-ии  а/дорог общ. пользования местного значения, входящих в транс. каркас</t>
  </si>
  <si>
    <t>Возврат остатков субсидий на реализацию мероприятий по обеспечению жильем молодых семей из бюджетов городских поселений</t>
  </si>
  <si>
    <t>Возврат остатков субсидий, субвенций и иных межбюджетных трансфертов, имеющих целевое назначение прошлых лет</t>
  </si>
  <si>
    <t>2 19 25497 13 0000 150</t>
  </si>
  <si>
    <t>2 19 60010 13 0000 150</t>
  </si>
  <si>
    <t>Прочие неналоговые доходы бюджетов городских поселений</t>
  </si>
  <si>
    <t>1 17 05050 13 1000 180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</si>
  <si>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</si>
  <si>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1 16 18000 02 0000 140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</si>
  <si>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</si>
  <si>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</si>
  <si>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</si>
  <si>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1 16 07010 13 0000 140</t>
  </si>
  <si>
    <t>1 16 07090 13 0000 140</t>
  </si>
  <si>
    <t>1 16 10032 13 0000 140</t>
  </si>
  <si>
    <t>1 14 06313 13 0000 430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</si>
  <si>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</si>
  <si>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1 11 09080 13 0000 120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</si>
  <si>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</si>
  <si>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НАЛОГИ НА СОВОКУПНЫЙ ДОХОД</t>
  </si>
  <si>
    <t xml:space="preserve"> Единый сельскохозяйственный налог</t>
  </si>
  <si>
    <t>1 05 03010 01 0000 110</t>
  </si>
  <si>
    <t>1 05 00000 01 0000 110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</si>
  <si>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</si>
  <si>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1 14 06025 13 0000 430</t>
  </si>
  <si>
    <t>1 16 10061 13 0000 140</t>
  </si>
  <si>
    <t>Платежи в целях возмещения убытков, причиненных уклонением от заключения с муниципальным органом городского поселения (муниципальным казенным учреждением) муниципального контракта, а также иные денежные средства,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</si>
  <si>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Иные МБТ на реализацию мероприятий,связанных с достижением наилучших результатов по увел. налоговых, неналоговых доходов (ОБ)</t>
  </si>
  <si>
    <t>Инициативные платежи, зачисляемые в бюджеты городских поселений</t>
  </si>
  <si>
    <t>1 17 15030 13 0000 150</t>
  </si>
  <si>
    <t xml:space="preserve">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городских поселений,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t>
  </si>
  <si>
    <t>1 11 05430 13 0000 120</t>
  </si>
  <si>
    <t>от 20.12.2023 г. № 79/15</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</si>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</sst>
</file>

<file path=xl/styles.xml><?xml version="1.0" encoding="utf-8"?>
<styleSheet xmlns="http://schemas.openxmlformats.org/spreadsheetml/2006/main">
  <numFmts count="1">
    <numFmt numFmtId="164" formatCode="#,##0.0"/>
  </numFmts>
  <fonts count="6">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s>
  <cellStyleXfs count="1">
    <xf numFmtId="0" fontId="0" fillId="0" borderId="0"/>
  </cellStyleXfs>
  <cellXfs count="40">
    <xf numFmtId="0" fontId="0" fillId="0" borderId="0" xfId="0"/>
    <xf numFmtId="0" fontId="0" fillId="0" borderId="0" xfId="0" applyAlignment="1"/>
    <xf numFmtId="0" fontId="0" fillId="0" borderId="0" xfId="0" applyAlignment="1">
      <alignment wrapText="1"/>
    </xf>
    <xf numFmtId="4" fontId="0" fillId="0" borderId="0" xfId="0" applyNumberFormat="1"/>
    <xf numFmtId="16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0" fontId="3" fillId="0" borderId="2" xfId="0" applyFont="1" applyFill="1" applyBorder="1" applyAlignment="1">
      <alignment horizontal="left" vertical="top" wrapText="1"/>
    </xf>
    <xf numFmtId="164" fontId="3" fillId="0" borderId="1" xfId="0" applyNumberFormat="1" applyFont="1" applyBorder="1"/>
    <xf numFmtId="0" fontId="0" fillId="0" borderId="0" xfId="0" applyAlignment="1"/>
    <xf numFmtId="0" fontId="3" fillId="0" borderId="0" xfId="0" applyFont="1" applyBorder="1" applyAlignment="1"/>
    <xf numFmtId="0" fontId="3" fillId="0" borderId="0" xfId="0" applyFont="1" applyAlignment="1">
      <alignment vertical="top" wrapText="1"/>
    </xf>
    <xf numFmtId="0" fontId="3" fillId="0" borderId="0" xfId="0" applyFont="1" applyAlignment="1">
      <alignment vertical="center"/>
    </xf>
    <xf numFmtId="0" fontId="3" fillId="0" borderId="1" xfId="0" applyNumberFormat="1" applyFont="1" applyBorder="1" applyAlignment="1">
      <alignment horizontal="left" vertical="top" wrapText="1"/>
    </xf>
    <xf numFmtId="0" fontId="3" fillId="0" borderId="0" xfId="0" applyFont="1" applyAlignment="1">
      <alignment horizontal="left"/>
    </xf>
    <xf numFmtId="0" fontId="3" fillId="0" borderId="0" xfId="0" applyFont="1" applyBorder="1" applyAlignment="1">
      <alignment horizontal="left"/>
    </xf>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79"/>
  <sheetViews>
    <sheetView tabSelected="1" topLeftCell="A73" zoomScaleNormal="100" workbookViewId="0">
      <selection activeCell="E52" sqref="E52"/>
    </sheetView>
  </sheetViews>
  <sheetFormatPr defaultRowHeight="12.75"/>
  <cols>
    <col min="1" max="1" width="94" customWidth="1"/>
    <col min="2" max="2" width="9.5703125" customWidth="1"/>
    <col min="3" max="3" width="33.28515625" customWidth="1"/>
    <col min="4" max="4" width="19.140625" customWidth="1"/>
    <col min="5" max="5" width="17.85546875" customWidth="1"/>
  </cols>
  <sheetData>
    <row r="1" spans="1:5" ht="15">
      <c r="A1" s="30"/>
      <c r="B1" s="35" t="s">
        <v>84</v>
      </c>
      <c r="C1" s="35"/>
      <c r="D1" s="35"/>
      <c r="E1" s="8"/>
    </row>
    <row r="2" spans="1:5" ht="15">
      <c r="A2" s="31"/>
      <c r="B2" s="36" t="s">
        <v>85</v>
      </c>
      <c r="C2" s="36"/>
      <c r="D2" s="36"/>
      <c r="E2" s="8"/>
    </row>
    <row r="3" spans="1:5" ht="15">
      <c r="A3" s="9"/>
      <c r="B3" s="36" t="s">
        <v>86</v>
      </c>
      <c r="C3" s="36"/>
      <c r="D3" s="36"/>
      <c r="E3" s="8"/>
    </row>
    <row r="4" spans="1:5" ht="15">
      <c r="A4" s="9"/>
      <c r="B4" s="36" t="s">
        <v>93</v>
      </c>
      <c r="C4" s="36"/>
      <c r="D4" s="36"/>
      <c r="E4" s="8"/>
    </row>
    <row r="5" spans="1:5" ht="15">
      <c r="A5" s="9"/>
      <c r="B5" s="36" t="s">
        <v>94</v>
      </c>
      <c r="C5" s="36"/>
      <c r="D5" s="36"/>
      <c r="E5" s="8"/>
    </row>
    <row r="6" spans="1:5" ht="15">
      <c r="A6" s="9"/>
      <c r="B6" s="36" t="s">
        <v>95</v>
      </c>
      <c r="C6" s="36"/>
      <c r="D6" s="36"/>
      <c r="E6" s="8"/>
    </row>
    <row r="7" spans="1:5" ht="15" customHeight="1">
      <c r="A7" s="32"/>
      <c r="B7" s="36" t="s">
        <v>87</v>
      </c>
      <c r="C7" s="36"/>
      <c r="D7" s="36"/>
      <c r="E7" s="8"/>
    </row>
    <row r="8" spans="1:5" ht="15" customHeight="1">
      <c r="A8" s="32"/>
      <c r="B8" s="36" t="s">
        <v>88</v>
      </c>
      <c r="C8" s="36"/>
      <c r="D8" s="36"/>
      <c r="E8" s="8"/>
    </row>
    <row r="9" spans="1:5" ht="15" customHeight="1">
      <c r="A9" s="32"/>
      <c r="B9" s="36" t="s">
        <v>96</v>
      </c>
      <c r="C9" s="36"/>
      <c r="D9" s="36"/>
      <c r="E9" s="8"/>
    </row>
    <row r="10" spans="1:5" ht="15">
      <c r="A10" s="33"/>
      <c r="B10" s="36" t="s">
        <v>129</v>
      </c>
      <c r="C10" s="36"/>
      <c r="D10" s="36"/>
      <c r="E10" s="8"/>
    </row>
    <row r="11" spans="1:5" ht="23.25" customHeight="1">
      <c r="A11" s="1"/>
      <c r="B11" s="1"/>
      <c r="C11" s="1"/>
      <c r="D11" s="2"/>
      <c r="E11" s="3"/>
    </row>
    <row r="12" spans="1:5" ht="28.5" customHeight="1">
      <c r="A12" s="37" t="s">
        <v>71</v>
      </c>
      <c r="B12" s="37"/>
      <c r="C12" s="37"/>
      <c r="D12" s="37"/>
      <c r="E12" s="3"/>
    </row>
    <row r="13" spans="1:5" ht="15">
      <c r="A13" s="9"/>
      <c r="B13" s="9"/>
      <c r="C13" s="10"/>
      <c r="D13" s="9" t="s">
        <v>0</v>
      </c>
      <c r="E13" s="3"/>
    </row>
    <row r="14" spans="1:5" ht="15">
      <c r="A14" s="38" t="s">
        <v>66</v>
      </c>
      <c r="B14" s="39" t="s">
        <v>80</v>
      </c>
      <c r="C14" s="39"/>
      <c r="D14" s="38" t="s">
        <v>1</v>
      </c>
      <c r="E14" s="3"/>
    </row>
    <row r="15" spans="1:5" ht="106.5" customHeight="1">
      <c r="A15" s="38"/>
      <c r="B15" s="11" t="s">
        <v>67</v>
      </c>
      <c r="C15" s="11" t="s">
        <v>2</v>
      </c>
      <c r="D15" s="38"/>
      <c r="E15" s="3"/>
    </row>
    <row r="16" spans="1:5" ht="15">
      <c r="A16" s="12">
        <v>1</v>
      </c>
      <c r="B16" s="12">
        <v>2</v>
      </c>
      <c r="C16" s="12">
        <v>3</v>
      </c>
      <c r="D16" s="12">
        <v>4</v>
      </c>
      <c r="E16" s="3"/>
    </row>
    <row r="17" spans="1:5" ht="15">
      <c r="A17" s="16" t="s">
        <v>3</v>
      </c>
      <c r="B17" s="13">
        <v>182</v>
      </c>
      <c r="C17" s="13" t="s">
        <v>4</v>
      </c>
      <c r="D17" s="15">
        <f>+D18</f>
        <v>425997.9</v>
      </c>
      <c r="E17" s="3"/>
    </row>
    <row r="18" spans="1:5" ht="15">
      <c r="A18" s="16" t="s">
        <v>5</v>
      </c>
      <c r="B18" s="13">
        <v>182</v>
      </c>
      <c r="C18" s="13" t="s">
        <v>6</v>
      </c>
      <c r="D18" s="15">
        <f>329704.2+6875+17457.3+71961.5-0.1</f>
        <v>425997.9</v>
      </c>
      <c r="E18" s="3"/>
    </row>
    <row r="19" spans="1:5" ht="15">
      <c r="A19" s="16" t="s">
        <v>7</v>
      </c>
      <c r="B19" s="13">
        <v>182</v>
      </c>
      <c r="C19" s="13" t="s">
        <v>8</v>
      </c>
      <c r="D19" s="15">
        <f>+D20+D21+D22+D23</f>
        <v>16748.900000000001</v>
      </c>
      <c r="E19" s="3"/>
    </row>
    <row r="20" spans="1:5" ht="60">
      <c r="A20" s="16" t="s">
        <v>42</v>
      </c>
      <c r="B20" s="13">
        <v>182</v>
      </c>
      <c r="C20" s="13" t="s">
        <v>9</v>
      </c>
      <c r="D20" s="15">
        <f>8253.9+386</f>
        <v>8639.9</v>
      </c>
      <c r="E20" s="3"/>
    </row>
    <row r="21" spans="1:5" ht="61.5" customHeight="1">
      <c r="A21" s="16" t="s">
        <v>43</v>
      </c>
      <c r="B21" s="13">
        <v>182</v>
      </c>
      <c r="C21" s="13" t="s">
        <v>10</v>
      </c>
      <c r="D21" s="15">
        <f>48-2</f>
        <v>46</v>
      </c>
      <c r="E21" s="3"/>
    </row>
    <row r="22" spans="1:5" ht="60">
      <c r="A22" s="16" t="s">
        <v>44</v>
      </c>
      <c r="B22" s="13">
        <v>182</v>
      </c>
      <c r="C22" s="13" t="s">
        <v>11</v>
      </c>
      <c r="D22" s="15">
        <f>8769+254</f>
        <v>9023</v>
      </c>
      <c r="E22" s="3"/>
    </row>
    <row r="23" spans="1:5" ht="60">
      <c r="A23" s="16" t="s">
        <v>45</v>
      </c>
      <c r="B23" s="13">
        <v>182</v>
      </c>
      <c r="C23" s="13" t="s">
        <v>12</v>
      </c>
      <c r="D23" s="15">
        <f>-996+36</f>
        <v>-960</v>
      </c>
      <c r="E23" s="3"/>
    </row>
    <row r="24" spans="1:5" ht="15">
      <c r="A24" s="16" t="s">
        <v>116</v>
      </c>
      <c r="B24" s="13">
        <v>182</v>
      </c>
      <c r="C24" s="13" t="s">
        <v>119</v>
      </c>
      <c r="D24" s="15">
        <f>D25</f>
        <v>33.799999999999997</v>
      </c>
      <c r="E24" s="3"/>
    </row>
    <row r="25" spans="1:5" ht="15">
      <c r="A25" s="16" t="s">
        <v>117</v>
      </c>
      <c r="B25" s="13">
        <v>182</v>
      </c>
      <c r="C25" s="13" t="s">
        <v>118</v>
      </c>
      <c r="D25" s="15">
        <v>33.799999999999997</v>
      </c>
      <c r="E25" s="3"/>
    </row>
    <row r="26" spans="1:5" ht="15">
      <c r="A26" s="16" t="s">
        <v>13</v>
      </c>
      <c r="B26" s="13">
        <v>182</v>
      </c>
      <c r="C26" s="13" t="s">
        <v>14</v>
      </c>
      <c r="D26" s="15">
        <f>+D27+D28</f>
        <v>52709.599999999999</v>
      </c>
      <c r="E26" s="3"/>
    </row>
    <row r="27" spans="1:5" ht="30.75" customHeight="1">
      <c r="A27" s="16" t="s">
        <v>46</v>
      </c>
      <c r="B27" s="13">
        <v>182</v>
      </c>
      <c r="C27" s="13" t="s">
        <v>15</v>
      </c>
      <c r="D27" s="15">
        <v>7453</v>
      </c>
      <c r="E27" s="3"/>
    </row>
    <row r="28" spans="1:5" ht="15">
      <c r="A28" s="16" t="s">
        <v>16</v>
      </c>
      <c r="B28" s="13">
        <v>182</v>
      </c>
      <c r="C28" s="13" t="s">
        <v>17</v>
      </c>
      <c r="D28" s="15">
        <f>+D29+D30</f>
        <v>45256.6</v>
      </c>
      <c r="E28" s="3"/>
    </row>
    <row r="29" spans="1:5" ht="30">
      <c r="A29" s="16" t="s">
        <v>47</v>
      </c>
      <c r="B29" s="13">
        <v>182</v>
      </c>
      <c r="C29" s="13" t="s">
        <v>18</v>
      </c>
      <c r="D29" s="15">
        <v>37710.6</v>
      </c>
      <c r="E29" s="3"/>
    </row>
    <row r="30" spans="1:5" ht="30">
      <c r="A30" s="16" t="s">
        <v>48</v>
      </c>
      <c r="B30" s="17">
        <v>182</v>
      </c>
      <c r="C30" s="17" t="s">
        <v>19</v>
      </c>
      <c r="D30" s="15">
        <v>7546</v>
      </c>
      <c r="E30" s="3"/>
    </row>
    <row r="31" spans="1:5" ht="15">
      <c r="A31" s="18" t="s">
        <v>20</v>
      </c>
      <c r="B31" s="14">
        <v>952</v>
      </c>
      <c r="C31" s="17" t="s">
        <v>21</v>
      </c>
      <c r="D31" s="15">
        <f>+D32</f>
        <v>3.2</v>
      </c>
      <c r="E31" s="3"/>
    </row>
    <row r="32" spans="1:5" ht="61.5" customHeight="1">
      <c r="A32" s="18" t="s">
        <v>49</v>
      </c>
      <c r="B32" s="17">
        <v>952</v>
      </c>
      <c r="C32" s="17" t="s">
        <v>22</v>
      </c>
      <c r="D32" s="15">
        <v>3.2</v>
      </c>
      <c r="E32" s="3"/>
    </row>
    <row r="33" spans="1:5" ht="30">
      <c r="A33" s="16" t="s">
        <v>50</v>
      </c>
      <c r="B33" s="17">
        <v>952</v>
      </c>
      <c r="C33" s="13" t="s">
        <v>23</v>
      </c>
      <c r="D33" s="24">
        <f>D34+D35+D36+D39+D38+D40+D37</f>
        <v>61064.2</v>
      </c>
      <c r="E33" s="3"/>
    </row>
    <row r="34" spans="1:5" ht="64.5" customHeight="1">
      <c r="A34" s="18" t="s">
        <v>130</v>
      </c>
      <c r="B34" s="17">
        <v>952</v>
      </c>
      <c r="C34" s="19" t="s">
        <v>24</v>
      </c>
      <c r="D34" s="20">
        <f>15690.8+2710.1</f>
        <v>18400.899999999998</v>
      </c>
      <c r="E34" s="3"/>
    </row>
    <row r="35" spans="1:5" ht="60">
      <c r="A35" s="18" t="s">
        <v>51</v>
      </c>
      <c r="B35" s="17">
        <v>952</v>
      </c>
      <c r="C35" s="19" t="s">
        <v>25</v>
      </c>
      <c r="D35" s="20">
        <f>2809.2+4000+3000+5896.4</f>
        <v>15705.6</v>
      </c>
      <c r="E35" s="3"/>
    </row>
    <row r="36" spans="1:5" ht="30">
      <c r="A36" s="18" t="s">
        <v>52</v>
      </c>
      <c r="B36" s="17">
        <v>952</v>
      </c>
      <c r="C36" s="21" t="s">
        <v>26</v>
      </c>
      <c r="D36" s="20">
        <f>11021.6+7474</f>
        <v>18495.599999999999</v>
      </c>
      <c r="E36" s="3"/>
    </row>
    <row r="37" spans="1:5" ht="105">
      <c r="A37" s="18" t="s">
        <v>127</v>
      </c>
      <c r="B37" s="17">
        <v>843</v>
      </c>
      <c r="C37" s="21" t="s">
        <v>128</v>
      </c>
      <c r="D37" s="20">
        <v>316.60000000000002</v>
      </c>
      <c r="E37" s="3"/>
    </row>
    <row r="38" spans="1:5" ht="45">
      <c r="A38" s="18" t="s">
        <v>73</v>
      </c>
      <c r="B38" s="17">
        <v>952</v>
      </c>
      <c r="C38" s="21" t="s">
        <v>72</v>
      </c>
      <c r="D38" s="20">
        <f>62.6+144.8</f>
        <v>207.4</v>
      </c>
      <c r="E38" s="3"/>
    </row>
    <row r="39" spans="1:5" ht="60">
      <c r="A39" s="18" t="s">
        <v>53</v>
      </c>
      <c r="B39" s="17">
        <v>952</v>
      </c>
      <c r="C39" s="21" t="s">
        <v>76</v>
      </c>
      <c r="D39" s="20">
        <f>7748.7-1420</f>
        <v>6328.7</v>
      </c>
      <c r="E39" s="3"/>
    </row>
    <row r="40" spans="1:5" ht="83.25" customHeight="1">
      <c r="A40" s="18" t="s">
        <v>115</v>
      </c>
      <c r="B40" s="17">
        <v>952</v>
      </c>
      <c r="C40" s="21" t="s">
        <v>114</v>
      </c>
      <c r="D40" s="20">
        <f>900+709.4</f>
        <v>1609.4</v>
      </c>
      <c r="E40" s="3"/>
    </row>
    <row r="41" spans="1:5" ht="30">
      <c r="A41" s="18" t="s">
        <v>56</v>
      </c>
      <c r="B41" s="17">
        <v>952</v>
      </c>
      <c r="C41" s="21" t="s">
        <v>27</v>
      </c>
      <c r="D41" s="20">
        <v>54.5</v>
      </c>
      <c r="E41" s="3"/>
    </row>
    <row r="42" spans="1:5" ht="30">
      <c r="A42" s="18" t="s">
        <v>57</v>
      </c>
      <c r="B42" s="17">
        <v>952</v>
      </c>
      <c r="C42" s="21" t="s">
        <v>28</v>
      </c>
      <c r="D42" s="20">
        <f>444.8+800+300</f>
        <v>1544.8</v>
      </c>
    </row>
    <row r="43" spans="1:5" ht="15">
      <c r="A43" s="18" t="s">
        <v>68</v>
      </c>
      <c r="B43" s="17">
        <v>952</v>
      </c>
      <c r="C43" s="21" t="s">
        <v>69</v>
      </c>
      <c r="D43" s="20">
        <f>282.8+37313.3+3213.3+1591.5</f>
        <v>42400.900000000009</v>
      </c>
    </row>
    <row r="44" spans="1:5" ht="75">
      <c r="A44" s="18" t="s">
        <v>54</v>
      </c>
      <c r="B44" s="17">
        <v>952</v>
      </c>
      <c r="C44" s="21" t="s">
        <v>77</v>
      </c>
      <c r="D44" s="20">
        <f>2682.1+1000+3500</f>
        <v>7182.1</v>
      </c>
    </row>
    <row r="45" spans="1:5" ht="45">
      <c r="A45" s="18" t="s">
        <v>55</v>
      </c>
      <c r="B45" s="17">
        <v>952</v>
      </c>
      <c r="C45" s="21" t="s">
        <v>78</v>
      </c>
      <c r="D45" s="20">
        <f>4247.6-924.6</f>
        <v>3323.0000000000005</v>
      </c>
    </row>
    <row r="46" spans="1:5" ht="45">
      <c r="A46" s="18" t="s">
        <v>120</v>
      </c>
      <c r="B46" s="17">
        <v>952</v>
      </c>
      <c r="C46" s="21" t="s">
        <v>121</v>
      </c>
      <c r="D46" s="20">
        <f>1818.4+617.1</f>
        <v>2435.5</v>
      </c>
    </row>
    <row r="47" spans="1:5" ht="63.75" customHeight="1">
      <c r="A47" s="18" t="s">
        <v>113</v>
      </c>
      <c r="B47" s="17">
        <v>952</v>
      </c>
      <c r="C47" s="21" t="s">
        <v>112</v>
      </c>
      <c r="D47" s="20">
        <f>50+150</f>
        <v>200</v>
      </c>
    </row>
    <row r="48" spans="1:5" ht="45">
      <c r="A48" s="16" t="s">
        <v>59</v>
      </c>
      <c r="B48" s="17">
        <v>952</v>
      </c>
      <c r="C48" s="13" t="s">
        <v>30</v>
      </c>
      <c r="D48" s="20">
        <v>100</v>
      </c>
    </row>
    <row r="49" spans="1:5" ht="60">
      <c r="A49" s="16" t="s">
        <v>106</v>
      </c>
      <c r="B49" s="17">
        <v>952</v>
      </c>
      <c r="C49" s="13" t="s">
        <v>109</v>
      </c>
      <c r="D49" s="20">
        <f>45.8+614.4+486.6</f>
        <v>1146.8</v>
      </c>
    </row>
    <row r="50" spans="1:5" ht="60">
      <c r="A50" s="16" t="s">
        <v>107</v>
      </c>
      <c r="B50" s="17">
        <v>952</v>
      </c>
      <c r="C50" s="13" t="s">
        <v>110</v>
      </c>
      <c r="D50" s="20">
        <v>65.099999999999994</v>
      </c>
    </row>
    <row r="51" spans="1:5" ht="60">
      <c r="A51" s="16" t="s">
        <v>108</v>
      </c>
      <c r="B51" s="17">
        <v>952</v>
      </c>
      <c r="C51" s="13" t="s">
        <v>111</v>
      </c>
      <c r="D51" s="20">
        <f>53.5+96.4</f>
        <v>149.9</v>
      </c>
    </row>
    <row r="52" spans="1:5" ht="108.75" customHeight="1">
      <c r="A52" s="34" t="s">
        <v>123</v>
      </c>
      <c r="B52" s="17">
        <v>952</v>
      </c>
      <c r="C52" s="13" t="s">
        <v>122</v>
      </c>
      <c r="D52" s="20">
        <v>141.19999999999999</v>
      </c>
    </row>
    <row r="53" spans="1:5" ht="47.25" customHeight="1">
      <c r="A53" s="16" t="s">
        <v>58</v>
      </c>
      <c r="B53" s="17">
        <v>952</v>
      </c>
      <c r="C53" s="13" t="s">
        <v>29</v>
      </c>
      <c r="D53" s="20">
        <f>25019.8+2340</f>
        <v>27359.8</v>
      </c>
    </row>
    <row r="54" spans="1:5" ht="90">
      <c r="A54" s="16" t="s">
        <v>104</v>
      </c>
      <c r="B54" s="17">
        <v>182</v>
      </c>
      <c r="C54" s="13" t="s">
        <v>105</v>
      </c>
      <c r="D54" s="20">
        <v>505.9</v>
      </c>
    </row>
    <row r="55" spans="1:5" ht="15">
      <c r="A55" s="16" t="s">
        <v>102</v>
      </c>
      <c r="B55" s="17">
        <v>952</v>
      </c>
      <c r="C55" s="13" t="s">
        <v>103</v>
      </c>
      <c r="D55" s="20">
        <f>39.2+1471.3</f>
        <v>1510.5</v>
      </c>
    </row>
    <row r="56" spans="1:5" ht="15">
      <c r="A56" s="16" t="s">
        <v>125</v>
      </c>
      <c r="B56" s="17">
        <v>952</v>
      </c>
      <c r="C56" s="13" t="s">
        <v>126</v>
      </c>
      <c r="D56" s="20">
        <v>2283</v>
      </c>
    </row>
    <row r="57" spans="1:5" ht="15">
      <c r="A57" s="18" t="s">
        <v>31</v>
      </c>
      <c r="B57" s="25" t="s">
        <v>32</v>
      </c>
      <c r="C57" s="21" t="s">
        <v>33</v>
      </c>
      <c r="D57" s="15">
        <f>+D17+D19+D26+D31+D33+D44+D45+D41+D42+D53+D48+D43+D55+D54+D51+D50+D49+D47+D24+D52+D46+D56</f>
        <v>646960.60000000021</v>
      </c>
    </row>
    <row r="58" spans="1:5" ht="15">
      <c r="A58" s="18" t="s">
        <v>34</v>
      </c>
      <c r="B58" s="25" t="s">
        <v>32</v>
      </c>
      <c r="C58" s="21" t="s">
        <v>35</v>
      </c>
      <c r="D58" s="27">
        <f>D59+D62+D66+D63+D67+D69+D70+D71+D73+D60+D65+D61+D64+D68+D74+D75+D72</f>
        <v>1492252.6000000003</v>
      </c>
      <c r="E58" s="4"/>
    </row>
    <row r="59" spans="1:5" ht="30">
      <c r="A59" s="18" t="s">
        <v>60</v>
      </c>
      <c r="B59" s="21">
        <v>952</v>
      </c>
      <c r="C59" s="22" t="s">
        <v>36</v>
      </c>
      <c r="D59" s="23">
        <f>57739.7+18.7+21340</f>
        <v>79098.399999999994</v>
      </c>
    </row>
    <row r="60" spans="1:5" ht="105" customHeight="1">
      <c r="A60" s="18" t="s">
        <v>74</v>
      </c>
      <c r="B60" s="21">
        <v>952</v>
      </c>
      <c r="C60" s="22" t="s">
        <v>70</v>
      </c>
      <c r="D60" s="23">
        <f>689806-270548.1</f>
        <v>419257.9</v>
      </c>
    </row>
    <row r="61" spans="1:5" ht="105">
      <c r="A61" s="28" t="s">
        <v>81</v>
      </c>
      <c r="B61" s="21">
        <v>952</v>
      </c>
      <c r="C61" s="22" t="s">
        <v>70</v>
      </c>
      <c r="D61" s="29">
        <f>90500+51353.6</f>
        <v>141853.6</v>
      </c>
      <c r="E61" s="4"/>
    </row>
    <row r="62" spans="1:5" ht="33.75" customHeight="1">
      <c r="A62" s="18" t="s">
        <v>61</v>
      </c>
      <c r="B62" s="21">
        <v>952</v>
      </c>
      <c r="C62" s="22" t="s">
        <v>37</v>
      </c>
      <c r="D62" s="23">
        <v>130653</v>
      </c>
    </row>
    <row r="63" spans="1:5" ht="45">
      <c r="A63" s="18" t="s">
        <v>90</v>
      </c>
      <c r="B63" s="21">
        <v>952</v>
      </c>
      <c r="C63" s="22" t="s">
        <v>89</v>
      </c>
      <c r="D63" s="23">
        <v>195511.3</v>
      </c>
    </row>
    <row r="64" spans="1:5" ht="45">
      <c r="A64" s="18" t="s">
        <v>91</v>
      </c>
      <c r="B64" s="21">
        <v>952</v>
      </c>
      <c r="C64" s="22" t="s">
        <v>92</v>
      </c>
      <c r="D64" s="23">
        <f>8202.2-234+0.1</f>
        <v>7968.3000000000011</v>
      </c>
    </row>
    <row r="65" spans="1:4" ht="30">
      <c r="A65" s="18" t="s">
        <v>83</v>
      </c>
      <c r="B65" s="21">
        <v>952</v>
      </c>
      <c r="C65" s="22" t="s">
        <v>82</v>
      </c>
      <c r="D65" s="23">
        <f>17457.3-17457.3</f>
        <v>0</v>
      </c>
    </row>
    <row r="66" spans="1:4" ht="45">
      <c r="A66" s="18" t="s">
        <v>62</v>
      </c>
      <c r="B66" s="21">
        <v>952</v>
      </c>
      <c r="C66" s="22" t="s">
        <v>38</v>
      </c>
      <c r="D66" s="23">
        <v>275748.59999999998</v>
      </c>
    </row>
    <row r="67" spans="1:4" ht="18" customHeight="1">
      <c r="A67" s="18" t="s">
        <v>63</v>
      </c>
      <c r="B67" s="21">
        <v>952</v>
      </c>
      <c r="C67" s="22" t="s">
        <v>38</v>
      </c>
      <c r="D67" s="23">
        <v>15000</v>
      </c>
    </row>
    <row r="68" spans="1:4" ht="33.75" customHeight="1">
      <c r="A68" s="18" t="s">
        <v>97</v>
      </c>
      <c r="B68" s="21">
        <v>952</v>
      </c>
      <c r="C68" s="22" t="s">
        <v>38</v>
      </c>
      <c r="D68" s="23">
        <v>58615</v>
      </c>
    </row>
    <row r="69" spans="1:4" ht="60">
      <c r="A69" s="18" t="s">
        <v>64</v>
      </c>
      <c r="B69" s="21">
        <v>952</v>
      </c>
      <c r="C69" s="21" t="s">
        <v>39</v>
      </c>
      <c r="D69" s="23">
        <f>656.2+17.2</f>
        <v>673.40000000000009</v>
      </c>
    </row>
    <row r="70" spans="1:4" ht="60">
      <c r="A70" s="18" t="s">
        <v>79</v>
      </c>
      <c r="B70" s="21">
        <v>952</v>
      </c>
      <c r="C70" s="21" t="s">
        <v>39</v>
      </c>
      <c r="D70" s="23">
        <f>89.5+2.4</f>
        <v>91.9</v>
      </c>
    </row>
    <row r="71" spans="1:4" ht="90">
      <c r="A71" s="18" t="s">
        <v>65</v>
      </c>
      <c r="B71" s="21">
        <v>952</v>
      </c>
      <c r="C71" s="21" t="s">
        <v>39</v>
      </c>
      <c r="D71" s="23">
        <v>0.7</v>
      </c>
    </row>
    <row r="72" spans="1:4" ht="30">
      <c r="A72" s="18" t="s">
        <v>124</v>
      </c>
      <c r="B72" s="21">
        <v>952</v>
      </c>
      <c r="C72" s="22" t="s">
        <v>40</v>
      </c>
      <c r="D72" s="23">
        <v>50084.2</v>
      </c>
    </row>
    <row r="73" spans="1:4" ht="15">
      <c r="A73" s="18" t="s">
        <v>75</v>
      </c>
      <c r="B73" s="21">
        <v>952</v>
      </c>
      <c r="C73" s="22" t="s">
        <v>40</v>
      </c>
      <c r="D73" s="23">
        <f>78753.7+67996.9+13181.9-36529.5</f>
        <v>123402.99999999997</v>
      </c>
    </row>
    <row r="74" spans="1:4" ht="30">
      <c r="A74" s="18" t="s">
        <v>98</v>
      </c>
      <c r="B74" s="21">
        <v>952</v>
      </c>
      <c r="C74" s="22" t="s">
        <v>100</v>
      </c>
      <c r="D74" s="23">
        <v>-337.5</v>
      </c>
    </row>
    <row r="75" spans="1:4" ht="30">
      <c r="A75" s="18" t="s">
        <v>99</v>
      </c>
      <c r="B75" s="21">
        <v>952</v>
      </c>
      <c r="C75" s="22" t="s">
        <v>101</v>
      </c>
      <c r="D75" s="23">
        <v>-5369.2</v>
      </c>
    </row>
    <row r="76" spans="1:4" ht="15">
      <c r="A76" s="26" t="s">
        <v>41</v>
      </c>
      <c r="B76" s="21"/>
      <c r="C76" s="21"/>
      <c r="D76" s="27">
        <f>+D57+D58</f>
        <v>2139213.2000000007</v>
      </c>
    </row>
    <row r="77" spans="1:4">
      <c r="A77" s="5"/>
      <c r="B77" s="5"/>
      <c r="C77" s="5"/>
      <c r="D77" s="6"/>
    </row>
    <row r="78" spans="1:4" ht="15.75">
      <c r="A78" s="7"/>
      <c r="D78" s="4"/>
    </row>
    <row r="79" spans="1:4">
      <c r="D79" s="4"/>
    </row>
  </sheetData>
  <mergeCells count="14">
    <mergeCell ref="B9:D9"/>
    <mergeCell ref="B10:D10"/>
    <mergeCell ref="A12:D12"/>
    <mergeCell ref="A14:A15"/>
    <mergeCell ref="B14:C14"/>
    <mergeCell ref="D14:D15"/>
    <mergeCell ref="B1:D1"/>
    <mergeCell ref="B2:D2"/>
    <mergeCell ref="B3:D3"/>
    <mergeCell ref="B7:D7"/>
    <mergeCell ref="B8:D8"/>
    <mergeCell ref="B4:D4"/>
    <mergeCell ref="B5:D5"/>
    <mergeCell ref="B6:D6"/>
  </mergeCells>
  <pageMargins left="0.78740157480314965" right="0.59055118110236227" top="0.59055118110236227" bottom="0.59055118110236227" header="0.15748031496062992" footer="0.19685039370078741"/>
  <pageSetup paperSize="9" scale="57" fitToHeight="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vt:lpstr>
      <vt:lpstr>'2023'!Область_печати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2023-08-25T06:40:41Z</cp:lastPrinted>
  <dcterms:created xsi:type="dcterms:W3CDTF">2021-12-15T02:45:11Z</dcterms:created>
  <dcterms:modified xsi:type="dcterms:W3CDTF">2023-12-27T08:25:20Z</dcterms:modified>
</cp:coreProperties>
</file>